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N:\Energy and Environment\Big Oil Profits\"/>
    </mc:Choice>
  </mc:AlternateContent>
  <bookViews>
    <workbookView xWindow="0" yWindow="0" windowWidth="31155" windowHeight="18255"/>
  </bookViews>
  <sheets>
    <sheet name="Q3.2014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7" i="2" l="1"/>
  <c r="I7" i="2"/>
  <c r="J6" i="2"/>
  <c r="O2" i="2"/>
  <c r="G7" i="2"/>
  <c r="F7" i="2"/>
  <c r="E7" i="2"/>
  <c r="D7" i="2"/>
  <c r="C7" i="2"/>
  <c r="J2" i="2"/>
  <c r="S7" i="2"/>
  <c r="L7" i="2"/>
  <c r="H7" i="2" l="1"/>
  <c r="J7" i="2"/>
  <c r="AC6" i="2"/>
  <c r="AC5" i="2"/>
  <c r="AC4" i="2"/>
  <c r="AC3" i="2"/>
  <c r="AC2" i="2"/>
  <c r="J3" i="2"/>
  <c r="T7" i="2"/>
  <c r="U7" i="2"/>
  <c r="Q7" i="2" l="1"/>
  <c r="R7" i="2" s="1"/>
  <c r="P7" i="2"/>
  <c r="N7" i="2"/>
  <c r="O7" i="2" s="1"/>
  <c r="O6" i="2"/>
  <c r="O5" i="2"/>
  <c r="O3" i="2"/>
  <c r="R3" i="2"/>
  <c r="AB7" i="2"/>
  <c r="AA7" i="2"/>
  <c r="Z7" i="2"/>
  <c r="AC7" i="2" s="1"/>
  <c r="H4" i="2" l="1"/>
  <c r="K4" i="2" s="1"/>
  <c r="H2" i="2"/>
  <c r="K2" i="2" s="1"/>
  <c r="H6" i="2"/>
  <c r="K6" i="2" s="1"/>
  <c r="H5" i="2"/>
  <c r="K5" i="2" s="1"/>
  <c r="H3" i="2"/>
  <c r="K3" i="2" s="1"/>
  <c r="J4" i="2" l="1"/>
  <c r="J5" i="2"/>
  <c r="X7" i="2" l="1"/>
  <c r="Y2" i="2"/>
  <c r="R2" i="2"/>
  <c r="R6" i="2"/>
  <c r="M7" i="2"/>
  <c r="AD7" i="2" l="1"/>
  <c r="Y5" i="2"/>
  <c r="Y6" i="2"/>
  <c r="W7" i="2"/>
  <c r="K7" i="2"/>
  <c r="R5" i="2"/>
  <c r="Y7" i="2" l="1"/>
</calcChain>
</file>

<file path=xl/sharedStrings.xml><?xml version="1.0" encoding="utf-8"?>
<sst xmlns="http://schemas.openxmlformats.org/spreadsheetml/2006/main" count="79" uniqueCount="69">
  <si>
    <t>Company</t>
  </si>
  <si>
    <t>BP</t>
  </si>
  <si>
    <t>Chevron</t>
  </si>
  <si>
    <t>ConocoPhillips</t>
  </si>
  <si>
    <t>Exxon Mobil</t>
  </si>
  <si>
    <t>Shell</t>
  </si>
  <si>
    <t xml:space="preserve">Total </t>
  </si>
  <si>
    <t>BP:</t>
  </si>
  <si>
    <t>Chevron:</t>
  </si>
  <si>
    <t>ConocoPhillips:</t>
  </si>
  <si>
    <t xml:space="preserve">Shell: </t>
  </si>
  <si>
    <t>CEO Pay</t>
  </si>
  <si>
    <t>CO2e to Annual Vehicle Emissions Conversion</t>
  </si>
  <si>
    <t>Lobbying Expenditures</t>
  </si>
  <si>
    <t>Fortune 500 Rank</t>
  </si>
  <si>
    <t>Sources</t>
  </si>
  <si>
    <t xml:space="preserve">http://www.epa.gov/cleanenergy/energy-resources/calculator.html#results </t>
  </si>
  <si>
    <t xml:space="preserve">http://www.forbes.com/profile/peter-r-voser/ </t>
  </si>
  <si>
    <t xml:space="preserve">http://www.foxbusiness.com/industries/2014/04/11/exxon-ceo-2013-compensation-falls-278519336/ </t>
  </si>
  <si>
    <t xml:space="preserve">http://www.reuters.com/article/2014/03/28/conocophillips-compensation-idUSL1N0MP12V20140328 </t>
  </si>
  <si>
    <t xml:space="preserve">http://www.usatoday.com/story/money/business/2014/04/10/chevron-ceos-compensation-slides-9-to-202-million/7550783/ </t>
  </si>
  <si>
    <t xml:space="preserve">http://www.theguardian.com/business/2014/mar/06/bob-dudley-chief-executive-bp-triples-pay </t>
  </si>
  <si>
    <t xml:space="preserve">http://money.cnn.com/magazines/fortune/global500/2013/full_list/?iid=G500_sp_full </t>
  </si>
  <si>
    <t>NA</t>
  </si>
  <si>
    <t>$8-46</t>
  </si>
  <si>
    <t>CO2e Pricing</t>
  </si>
  <si>
    <t xml:space="preserve">https://www.cdp.net/CDPResults/companies-carbon-pricing-2013.pdf </t>
  </si>
  <si>
    <t>NOTE: figures are rounded</t>
  </si>
  <si>
    <t>Q1 2014 Profits (billions $)</t>
  </si>
  <si>
    <t>CO2 equivalent (CO2e) emissions 2012, (million metric tons)</t>
  </si>
  <si>
    <t>CO2e emissions 2012 converted to millions of cars</t>
  </si>
  <si>
    <t xml:space="preserve">Fortune 500 Global Rank by Profit 2013 </t>
  </si>
  <si>
    <t xml:space="preserve">Company's Internal CO2e price per ton </t>
  </si>
  <si>
    <t>Q2 2014 Profits (billions $)</t>
  </si>
  <si>
    <t>ExxonMobil:</t>
  </si>
  <si>
    <t>Q3 2014 Profits (billions $)</t>
  </si>
  <si>
    <t>Q4 2013 Profits (billions $)</t>
  </si>
  <si>
    <t>Cash reserves Q3 2014 (billions $)</t>
  </si>
  <si>
    <t>Q3 2014 $ Stock Buy Back (repurchases, billions $)</t>
  </si>
  <si>
    <t>Stock Buy Back as pct of Q3 2014 profits</t>
  </si>
  <si>
    <t>Oil Production Q3 2014 (million barrels per day)</t>
  </si>
  <si>
    <t xml:space="preserve"> NA</t>
  </si>
  <si>
    <t xml:space="preserve">Total estimated internal CO2e cost (millions $) </t>
  </si>
  <si>
    <t>CEO compensation    2013, (millions $)</t>
  </si>
  <si>
    <t>http://www.opensecrets.org/</t>
  </si>
  <si>
    <t>Q4 2014 Profits (billions $)</t>
  </si>
  <si>
    <t>Percent change profits Q4 2013-Q4 2014</t>
  </si>
  <si>
    <t>Cash reserves Q4 2014 (billions $)</t>
  </si>
  <si>
    <t>Q4 2014 $ Stock Buy Back (repurchases, billions $)</t>
  </si>
  <si>
    <t>Stock Buy Back as pct of Q4 2014 profits</t>
  </si>
  <si>
    <t>Oil Production Q4 2013 (million barrel per day)</t>
  </si>
  <si>
    <t>Oil Production Q4 2014 (million barrels per day)</t>
  </si>
  <si>
    <t>Q4 2014 Profit Information</t>
  </si>
  <si>
    <t>http://investor.chevron.com/phoenix.zhtml?c=130102&amp;p=irol-news&amp;nyo=0</t>
  </si>
  <si>
    <t>http://www.shell.com/global/aboutshell/investor/news-and-library/2015/fourth-quarter-2014-results-announcement.html</t>
  </si>
  <si>
    <t>Lobbying expenditures  2014, (millions $)</t>
  </si>
  <si>
    <t>Lobbying expenditures  2013, (millions $)</t>
  </si>
  <si>
    <t>Campaign Contributions 2013-2014 Election Cycle (millions $)</t>
  </si>
  <si>
    <t>http://www.conocophillips.com/newsroom/Pages/2015/ConocoPhillips-Reports-Fourth-Quarter-and-Full-Year-2014-Results.aspx</t>
  </si>
  <si>
    <t>Stock Buy Back 2014 Total (billions $)</t>
  </si>
  <si>
    <t>http://cdn.exxonmobil.com/~/media/Datasets/Investor%20earnings/2014/4q/news_release_earnings_4q14.pdf</t>
  </si>
  <si>
    <t>http://cdn.exxonmobil.com/~/media/Datasets/Investor%20earnings/2014/4q/news_supp_earnings_4q14-2.pdf</t>
  </si>
  <si>
    <t>http://www.conocophillips.com/investor-relations/fact-sheet-financial-data/Documents/4Q14_Supplemental_Information.pdf</t>
  </si>
  <si>
    <t>Total Profit for 2014 (billions $)</t>
  </si>
  <si>
    <t>Total Profit for 2013 (billions $)</t>
  </si>
  <si>
    <t>http://www.bp.com/en/global/corporate/press/press-releases/fourth-quarter-2014-results.html</t>
  </si>
  <si>
    <t>Percent change profits 2013-2014</t>
  </si>
  <si>
    <t>http://www.bp.com/content/dam/bp/pdf/investors/bp_fourth_quarter_2014_results.pdf</t>
  </si>
  <si>
    <t>2014 Election Cycle Campaign Contributions and Lobbying Expenditures (million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</si>
</sst>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0.0"/>
    <numFmt numFmtId="166" formatCode="_(* #,##0.0_);_(* \(#,##0.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1" fillId="0" borderId="1" xfId="2" applyNumberFormat="1" applyFont="1" applyBorder="1"/>
    <xf numFmtId="0" fontId="0" fillId="0" borderId="0" xfId="0" applyFill="1" applyBorder="1" applyAlignment="1">
      <alignment horizontal="center"/>
    </xf>
    <xf numFmtId="0" fontId="2" fillId="0" borderId="0" xfId="3" applyFill="1"/>
    <xf numFmtId="0" fontId="3" fillId="0" borderId="0" xfId="0" applyFont="1"/>
    <xf numFmtId="0" fontId="4" fillId="0" borderId="0" xfId="0" applyFont="1"/>
    <xf numFmtId="9" fontId="1" fillId="0" borderId="1" xfId="4" applyFont="1" applyBorder="1"/>
    <xf numFmtId="165" fontId="0" fillId="0" borderId="1" xfId="0" applyNumberFormat="1" applyBorder="1"/>
    <xf numFmtId="0" fontId="5" fillId="0" borderId="1" xfId="0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" fontId="0" fillId="0" borderId="1" xfId="0" applyNumberFormat="1" applyBorder="1"/>
    <xf numFmtId="1" fontId="1" fillId="0" borderId="1" xfId="2" applyNumberFormat="1" applyFont="1" applyBorder="1"/>
    <xf numFmtId="1" fontId="0" fillId="0" borderId="1" xfId="0" applyNumberFormat="1" applyFill="1" applyBorder="1" applyAlignment="1">
      <alignment horizontal="right"/>
    </xf>
    <xf numFmtId="1" fontId="0" fillId="0" borderId="1" xfId="0" applyNumberFormat="1" applyFill="1" applyBorder="1"/>
    <xf numFmtId="6" fontId="0" fillId="0" borderId="1" xfId="0" applyNumberFormat="1" applyBorder="1"/>
    <xf numFmtId="9" fontId="1" fillId="0" borderId="1" xfId="4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" fontId="6" fillId="0" borderId="1" xfId="0" applyNumberFormat="1" applyFont="1" applyFill="1" applyBorder="1"/>
    <xf numFmtId="1" fontId="6" fillId="0" borderId="1" xfId="2" applyNumberFormat="1" applyFont="1" applyFill="1" applyBorder="1"/>
    <xf numFmtId="164" fontId="6" fillId="0" borderId="1" xfId="2" applyNumberFormat="1" applyFont="1" applyFill="1" applyBorder="1"/>
    <xf numFmtId="165" fontId="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1" fillId="0" borderId="1" xfId="4" applyNumberFormat="1" applyFont="1" applyBorder="1"/>
    <xf numFmtId="0" fontId="2" fillId="0" borderId="0" xfId="3"/>
    <xf numFmtId="0" fontId="0" fillId="0" borderId="0" xfId="0" applyFill="1"/>
    <xf numFmtId="0" fontId="3" fillId="0" borderId="0" xfId="0" applyFont="1" applyFill="1"/>
    <xf numFmtId="164" fontId="0" fillId="0" borderId="1" xfId="0" applyNumberFormat="1" applyBorder="1"/>
    <xf numFmtId="0" fontId="6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1" fillId="0" borderId="1" xfId="2" applyNumberFormat="1" applyFont="1" applyFill="1" applyBorder="1"/>
    <xf numFmtId="9" fontId="0" fillId="0" borderId="1" xfId="4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center" vertical="center" wrapText="1"/>
    </xf>
    <xf numFmtId="6" fontId="0" fillId="0" borderId="1" xfId="0" applyNumberFormat="1" applyFill="1" applyBorder="1"/>
    <xf numFmtId="1" fontId="1" fillId="0" borderId="1" xfId="2" applyNumberFormat="1" applyFont="1" applyFill="1" applyBorder="1"/>
    <xf numFmtId="165" fontId="1" fillId="0" borderId="1" xfId="4" applyNumberFormat="1" applyFont="1" applyFill="1" applyBorder="1"/>
    <xf numFmtId="165" fontId="6" fillId="0" borderId="1" xfId="4" applyNumberFormat="1" applyFont="1" applyFill="1" applyBorder="1"/>
    <xf numFmtId="2" fontId="0" fillId="0" borderId="1" xfId="0" applyNumberFormat="1" applyFill="1" applyBorder="1"/>
    <xf numFmtId="167" fontId="0" fillId="0" borderId="1" xfId="2" applyNumberFormat="1" applyFont="1" applyBorder="1"/>
    <xf numFmtId="164" fontId="0" fillId="0" borderId="1" xfId="0" applyNumberFormat="1" applyFill="1" applyBorder="1"/>
    <xf numFmtId="167" fontId="0" fillId="0" borderId="1" xfId="2" applyNumberFormat="1" applyFont="1" applyFill="1" applyBorder="1"/>
    <xf numFmtId="9" fontId="6" fillId="0" borderId="1" xfId="4" applyFont="1" applyFill="1" applyBorder="1"/>
    <xf numFmtId="0" fontId="1" fillId="0" borderId="1" xfId="4" applyNumberFormat="1" applyFont="1" applyFill="1" applyBorder="1"/>
    <xf numFmtId="165" fontId="0" fillId="0" borderId="1" xfId="4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5" fontId="5" fillId="0" borderId="1" xfId="0" applyNumberFormat="1" applyFont="1" applyBorder="1"/>
    <xf numFmtId="164" fontId="5" fillId="0" borderId="1" xfId="0" applyNumberFormat="1" applyFont="1" applyBorder="1"/>
    <xf numFmtId="9" fontId="5" fillId="0" borderId="1" xfId="4" applyFont="1" applyFill="1" applyBorder="1"/>
    <xf numFmtId="9" fontId="6" fillId="0" borderId="1" xfId="4" applyFont="1" applyFill="1" applyBorder="1" applyAlignment="1">
      <alignment horizontal="right"/>
    </xf>
    <xf numFmtId="167" fontId="5" fillId="0" borderId="1" xfId="2" applyNumberFormat="1" applyFont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dp.net/CDPResults/companies-carbon-pricing-2013.pdf" TargetMode="External"/><Relationship Id="rId13" Type="http://schemas.openxmlformats.org/officeDocument/2006/relationships/hyperlink" Target="http://www.conocophillips.com/investor-relations/fact-sheet-financial-data/Documents/4Q14_Supplemental_Information.pdf" TargetMode="External"/><Relationship Id="rId3" Type="http://schemas.openxmlformats.org/officeDocument/2006/relationships/hyperlink" Target="http://www.forbes.com/profile/peter-r-voser/" TargetMode="External"/><Relationship Id="rId7" Type="http://schemas.openxmlformats.org/officeDocument/2006/relationships/hyperlink" Target="http://www.theguardian.com/business/2014/mar/06/bob-dudley-chief-executive-bp-triples-pay" TargetMode="External"/><Relationship Id="rId12" Type="http://schemas.openxmlformats.org/officeDocument/2006/relationships/hyperlink" Target="http://cdn.exxonmobil.com/~/media/Datasets/Investor%20earnings/2014/4q/news_supp_earnings_4q14-2.pdf" TargetMode="External"/><Relationship Id="rId2" Type="http://schemas.openxmlformats.org/officeDocument/2006/relationships/hyperlink" Target="http://www.epa.gov/cleanenergy/energy-resources/calculator.html" TargetMode="External"/><Relationship Id="rId1" Type="http://schemas.openxmlformats.org/officeDocument/2006/relationships/hyperlink" Target="http://www.opensecrets.org/" TargetMode="External"/><Relationship Id="rId6" Type="http://schemas.openxmlformats.org/officeDocument/2006/relationships/hyperlink" Target="http://www.usatoday.com/story/money/business/2014/04/10/chevron-ceos-compensation-slides-9-to-202-million/7550783/" TargetMode="External"/><Relationship Id="rId11" Type="http://schemas.openxmlformats.org/officeDocument/2006/relationships/hyperlink" Target="http://cdn.exxonmobil.com/~/media/Datasets/Investor%20earnings/2014/4q/news_release_earnings_4q14.pdf" TargetMode="External"/><Relationship Id="rId5" Type="http://schemas.openxmlformats.org/officeDocument/2006/relationships/hyperlink" Target="http://www.reuters.com/article/2014/03/28/conocophillips-compensation-idUSL1N0MP12V2014032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nocophillips.com/newsroom/Pages/2015/ConocoPhillips-Reports-Fourth-Quarter-and-Full-Year-2014-Results.aspx" TargetMode="External"/><Relationship Id="rId4" Type="http://schemas.openxmlformats.org/officeDocument/2006/relationships/hyperlink" Target="http://www.foxbusiness.com/industries/2014/04/11/exxon-ceo-2013-compensation-falls-278519336/" TargetMode="External"/><Relationship Id="rId9" Type="http://schemas.openxmlformats.org/officeDocument/2006/relationships/hyperlink" Target="http://money.cnn.com/magazines/fortune/global500/2013/full_list/?iid=G500_sp_full" TargetMode="External"/><Relationship Id="rId14" Type="http://schemas.openxmlformats.org/officeDocument/2006/relationships/hyperlink" Target="http://www.shell.com/global/aboutshell/investor/news-and-library/2015/fourth-quarter-2014-results-announceme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workbookViewId="0">
      <pane xSplit="1" topLeftCell="J1" activePane="topRight" state="frozen"/>
      <selection pane="topRight" activeCell="U12" sqref="U12"/>
    </sheetView>
  </sheetViews>
  <sheetFormatPr defaultRowHeight="15" x14ac:dyDescent="0.25"/>
  <cols>
    <col min="1" max="1" width="15.140625" customWidth="1"/>
    <col min="2" max="3" width="12.5703125" customWidth="1"/>
    <col min="4" max="5" width="11.7109375" customWidth="1"/>
    <col min="6" max="6" width="10.85546875" customWidth="1"/>
    <col min="7" max="7" width="12" customWidth="1"/>
    <col min="8" max="9" width="11.7109375" customWidth="1"/>
    <col min="10" max="12" width="10.42578125" customWidth="1"/>
    <col min="13" max="13" width="11.28515625" customWidth="1"/>
    <col min="14" max="14" width="13" customWidth="1"/>
    <col min="15" max="16" width="11.28515625" customWidth="1"/>
    <col min="17" max="17" width="12.7109375" customWidth="1"/>
    <col min="19" max="19" width="11.42578125" customWidth="1"/>
    <col min="20" max="20" width="12.28515625" customWidth="1"/>
    <col min="21" max="21" width="12.7109375" customWidth="1"/>
    <col min="22" max="22" width="13" customWidth="1"/>
    <col min="23" max="23" width="11.42578125" customWidth="1"/>
    <col min="24" max="24" width="10.85546875" customWidth="1"/>
    <col min="25" max="25" width="10.7109375" customWidth="1"/>
    <col min="26" max="26" width="12.85546875" customWidth="1"/>
    <col min="27" max="27" width="12.7109375" customWidth="1"/>
    <col min="28" max="29" width="12.85546875" customWidth="1"/>
    <col min="30" max="30" width="13.42578125" customWidth="1"/>
  </cols>
  <sheetData>
    <row r="1" spans="1:30" ht="116.25" customHeight="1" x14ac:dyDescent="0.25">
      <c r="A1" s="25" t="s">
        <v>0</v>
      </c>
      <c r="B1" s="10" t="s">
        <v>31</v>
      </c>
      <c r="C1" s="50" t="s">
        <v>45</v>
      </c>
      <c r="D1" s="50" t="s">
        <v>35</v>
      </c>
      <c r="E1" s="50" t="s">
        <v>33</v>
      </c>
      <c r="F1" s="50" t="s">
        <v>28</v>
      </c>
      <c r="G1" s="50" t="s">
        <v>36</v>
      </c>
      <c r="H1" s="50" t="s">
        <v>63</v>
      </c>
      <c r="I1" s="50" t="s">
        <v>64</v>
      </c>
      <c r="J1" s="50" t="s">
        <v>46</v>
      </c>
      <c r="K1" s="50" t="s">
        <v>66</v>
      </c>
      <c r="L1" s="52" t="s">
        <v>47</v>
      </c>
      <c r="M1" s="52" t="s">
        <v>37</v>
      </c>
      <c r="N1" s="52" t="s">
        <v>48</v>
      </c>
      <c r="O1" s="52" t="s">
        <v>49</v>
      </c>
      <c r="P1" s="52" t="s">
        <v>59</v>
      </c>
      <c r="Q1" s="52" t="s">
        <v>38</v>
      </c>
      <c r="R1" s="52" t="s">
        <v>39</v>
      </c>
      <c r="S1" s="54" t="s">
        <v>51</v>
      </c>
      <c r="T1" s="54" t="s">
        <v>40</v>
      </c>
      <c r="U1" s="54" t="s">
        <v>50</v>
      </c>
      <c r="V1" s="51" t="s">
        <v>29</v>
      </c>
      <c r="W1" s="51" t="s">
        <v>30</v>
      </c>
      <c r="X1" s="51" t="s">
        <v>32</v>
      </c>
      <c r="Y1" s="51" t="s">
        <v>42</v>
      </c>
      <c r="Z1" s="53" t="s">
        <v>57</v>
      </c>
      <c r="AA1" s="53" t="s">
        <v>56</v>
      </c>
      <c r="AB1" s="53" t="s">
        <v>55</v>
      </c>
      <c r="AC1" s="53" t="s">
        <v>68</v>
      </c>
      <c r="AD1" s="53" t="s">
        <v>43</v>
      </c>
    </row>
    <row r="2" spans="1:30" x14ac:dyDescent="0.25">
      <c r="A2" s="1" t="s">
        <v>1</v>
      </c>
      <c r="B2" s="2">
        <v>30</v>
      </c>
      <c r="C2" s="2">
        <v>2.2000000000000002</v>
      </c>
      <c r="D2" s="9">
        <v>3</v>
      </c>
      <c r="E2" s="9">
        <v>3.6</v>
      </c>
      <c r="F2" s="9">
        <v>3.2</v>
      </c>
      <c r="G2" s="3">
        <v>2.8</v>
      </c>
      <c r="H2" s="31">
        <f t="shared" ref="H2:H6" si="0">SUM(C2:F2)</f>
        <v>12</v>
      </c>
      <c r="I2" s="31">
        <v>13.4</v>
      </c>
      <c r="J2" s="8">
        <f>(C2-G2)/G2</f>
        <v>-0.21428571428571416</v>
      </c>
      <c r="K2" s="8">
        <f>(H2-I2)/I2</f>
        <v>-0.10447761194029853</v>
      </c>
      <c r="L2" s="27">
        <v>29.76</v>
      </c>
      <c r="M2" s="27">
        <v>30.73</v>
      </c>
      <c r="N2" s="27">
        <v>0.7</v>
      </c>
      <c r="O2" s="8">
        <f>(N2/C2)</f>
        <v>0.31818181818181812</v>
      </c>
      <c r="P2" s="27">
        <v>4.8</v>
      </c>
      <c r="Q2" s="11">
        <v>1.64</v>
      </c>
      <c r="R2" s="18">
        <f>Q2/D2</f>
        <v>0.54666666666666663</v>
      </c>
      <c r="S2" s="41">
        <v>1.149</v>
      </c>
      <c r="T2" s="41">
        <v>1.1060000000000001</v>
      </c>
      <c r="U2" s="38">
        <v>1.2010000000000001</v>
      </c>
      <c r="V2" s="13">
        <v>59.8</v>
      </c>
      <c r="W2" s="13">
        <v>12.6</v>
      </c>
      <c r="X2" s="17">
        <v>40</v>
      </c>
      <c r="Y2" s="17">
        <f>V2*X2</f>
        <v>2392</v>
      </c>
      <c r="Z2" s="44">
        <v>541691</v>
      </c>
      <c r="AA2" s="44">
        <v>8270000</v>
      </c>
      <c r="AB2" s="44">
        <v>5660000</v>
      </c>
      <c r="AC2" s="44">
        <f>SUM(Z2:AB2)</f>
        <v>14471691</v>
      </c>
      <c r="AD2" s="14">
        <v>13.2</v>
      </c>
    </row>
    <row r="3" spans="1:30" s="29" customFormat="1" x14ac:dyDescent="0.25">
      <c r="A3" s="19" t="s">
        <v>2</v>
      </c>
      <c r="B3" s="20">
        <v>8</v>
      </c>
      <c r="C3" s="24">
        <v>3.47</v>
      </c>
      <c r="D3" s="24">
        <v>5.59</v>
      </c>
      <c r="E3" s="24">
        <v>5.7</v>
      </c>
      <c r="F3" s="24">
        <v>4.5</v>
      </c>
      <c r="G3" s="23">
        <v>4.93</v>
      </c>
      <c r="H3" s="45">
        <f t="shared" si="0"/>
        <v>19.260000000000002</v>
      </c>
      <c r="I3" s="45">
        <v>21.4</v>
      </c>
      <c r="J3" s="18">
        <f t="shared" ref="J3:J5" si="1">(C3-G3)/G3</f>
        <v>-0.29614604462474636</v>
      </c>
      <c r="K3" s="18">
        <f>(H3-I3)/I3</f>
        <v>-9.9999999999999867E-2</v>
      </c>
      <c r="L3" s="41">
        <v>12.79</v>
      </c>
      <c r="M3" s="42">
        <v>14.22</v>
      </c>
      <c r="N3" s="42">
        <v>1.25</v>
      </c>
      <c r="O3" s="47">
        <f>(N3/C3)</f>
        <v>0.36023054755043227</v>
      </c>
      <c r="P3" s="42">
        <v>5</v>
      </c>
      <c r="Q3" s="24">
        <v>1.25</v>
      </c>
      <c r="R3" s="18">
        <f>Q3/D3</f>
        <v>0.22361359570661896</v>
      </c>
      <c r="S3" s="41">
        <v>1.732</v>
      </c>
      <c r="T3" s="42">
        <v>1.6990000000000001</v>
      </c>
      <c r="U3" s="38">
        <v>1.726</v>
      </c>
      <c r="V3" s="21">
        <v>56.3</v>
      </c>
      <c r="W3" s="21">
        <v>11.6</v>
      </c>
      <c r="X3" s="32" t="s">
        <v>23</v>
      </c>
      <c r="Y3" s="32" t="s">
        <v>23</v>
      </c>
      <c r="Z3" s="46">
        <v>2085848</v>
      </c>
      <c r="AA3" s="46">
        <v>10530000</v>
      </c>
      <c r="AB3" s="46">
        <v>8280000</v>
      </c>
      <c r="AC3" s="44">
        <f t="shared" ref="AC3:AC6" si="2">SUM(Z3:AB3)</f>
        <v>20895848</v>
      </c>
      <c r="AD3" s="22">
        <v>20.2</v>
      </c>
    </row>
    <row r="4" spans="1:30" s="29" customFormat="1" x14ac:dyDescent="0.25">
      <c r="A4" s="33" t="s">
        <v>3</v>
      </c>
      <c r="B4" s="34">
        <v>50</v>
      </c>
      <c r="C4" s="43">
        <v>-3.9E-2</v>
      </c>
      <c r="D4" s="34">
        <v>2.7</v>
      </c>
      <c r="E4" s="11">
        <v>2.081</v>
      </c>
      <c r="F4" s="11">
        <v>2.1230000000000002</v>
      </c>
      <c r="G4" s="35">
        <v>2.4900000000000002</v>
      </c>
      <c r="H4" s="45">
        <f t="shared" si="0"/>
        <v>6.8650000000000002</v>
      </c>
      <c r="I4" s="45">
        <v>9.1999999999999993</v>
      </c>
      <c r="J4" s="18">
        <f t="shared" si="1"/>
        <v>-1.0156626506024098</v>
      </c>
      <c r="K4" s="18">
        <f>(H4-I4)/I4</f>
        <v>-0.25380434782608685</v>
      </c>
      <c r="L4" s="41">
        <v>5.0620000000000003</v>
      </c>
      <c r="M4" s="11">
        <v>5.41</v>
      </c>
      <c r="N4" s="37" t="s">
        <v>23</v>
      </c>
      <c r="O4" s="59" t="s">
        <v>23</v>
      </c>
      <c r="P4" s="37" t="s">
        <v>23</v>
      </c>
      <c r="Q4" s="15" t="s">
        <v>23</v>
      </c>
      <c r="R4" s="36" t="s">
        <v>41</v>
      </c>
      <c r="S4" s="49">
        <v>1.589</v>
      </c>
      <c r="T4" s="37">
        <v>1.4950000000000001</v>
      </c>
      <c r="U4" s="38">
        <v>1.518</v>
      </c>
      <c r="V4" s="16">
        <v>26</v>
      </c>
      <c r="W4" s="16">
        <v>5.5</v>
      </c>
      <c r="X4" s="12" t="s">
        <v>24</v>
      </c>
      <c r="Y4" s="39">
        <v>1196</v>
      </c>
      <c r="Z4" s="46">
        <v>473704</v>
      </c>
      <c r="AA4" s="46">
        <v>4242353</v>
      </c>
      <c r="AB4" s="46">
        <v>3969840</v>
      </c>
      <c r="AC4" s="44">
        <f t="shared" si="2"/>
        <v>8685897</v>
      </c>
      <c r="AD4" s="40">
        <v>23.4</v>
      </c>
    </row>
    <row r="5" spans="1:30" s="29" customFormat="1" x14ac:dyDescent="0.25">
      <c r="A5" s="33" t="s">
        <v>4</v>
      </c>
      <c r="B5" s="34">
        <v>1</v>
      </c>
      <c r="C5" s="11">
        <v>6.57</v>
      </c>
      <c r="D5" s="34">
        <v>8.1</v>
      </c>
      <c r="E5" s="11">
        <v>8.7799999999999994</v>
      </c>
      <c r="F5" s="11">
        <v>9.1</v>
      </c>
      <c r="G5" s="35">
        <v>8.4</v>
      </c>
      <c r="H5" s="45">
        <f t="shared" si="0"/>
        <v>32.549999999999997</v>
      </c>
      <c r="I5" s="45">
        <v>32.6</v>
      </c>
      <c r="J5" s="18">
        <f t="shared" si="1"/>
        <v>-0.21785714285714286</v>
      </c>
      <c r="K5" s="18">
        <f t="shared" ref="K5:K7" si="3">(H5-I5)/I5</f>
        <v>-1.5337423312884743E-3</v>
      </c>
      <c r="L5" s="48">
        <v>4.7</v>
      </c>
      <c r="M5" s="41">
        <v>5</v>
      </c>
      <c r="N5" s="41">
        <v>3</v>
      </c>
      <c r="O5" s="47">
        <f>(N5/C5)</f>
        <v>0.45662100456621002</v>
      </c>
      <c r="P5" s="41">
        <v>13.2</v>
      </c>
      <c r="Q5" s="11">
        <v>3.3</v>
      </c>
      <c r="R5" s="18">
        <f>Q5/D5</f>
        <v>0.40740740740740738</v>
      </c>
      <c r="S5" s="41">
        <v>2.1819999999999999</v>
      </c>
      <c r="T5" s="41">
        <v>2.0649999999999999</v>
      </c>
      <c r="U5" s="38">
        <v>2.2349999999999999</v>
      </c>
      <c r="V5" s="16">
        <v>125</v>
      </c>
      <c r="W5" s="16">
        <v>26.3</v>
      </c>
      <c r="X5" s="39">
        <v>60</v>
      </c>
      <c r="Y5" s="39">
        <f>V5*X5</f>
        <v>7500</v>
      </c>
      <c r="Z5" s="46">
        <v>2028976</v>
      </c>
      <c r="AA5" s="46">
        <v>13420000</v>
      </c>
      <c r="AB5" s="46">
        <v>12650000</v>
      </c>
      <c r="AC5" s="44">
        <f t="shared" si="2"/>
        <v>28098976</v>
      </c>
      <c r="AD5" s="40">
        <v>28.1</v>
      </c>
    </row>
    <row r="6" spans="1:30" s="29" customFormat="1" x14ac:dyDescent="0.25">
      <c r="A6" s="33" t="s">
        <v>5</v>
      </c>
      <c r="B6" s="34">
        <v>7</v>
      </c>
      <c r="C6" s="11">
        <v>4.16</v>
      </c>
      <c r="D6" s="11">
        <v>5.27</v>
      </c>
      <c r="E6" s="11">
        <v>5.0999999999999996</v>
      </c>
      <c r="F6" s="11">
        <v>4.5</v>
      </c>
      <c r="G6" s="35">
        <v>2.2000000000000002</v>
      </c>
      <c r="H6" s="45">
        <f t="shared" si="0"/>
        <v>19.03</v>
      </c>
      <c r="I6" s="45">
        <v>16.7</v>
      </c>
      <c r="J6" s="18">
        <f>(C6-G6)/G6</f>
        <v>0.89090909090909087</v>
      </c>
      <c r="K6" s="18">
        <f t="shared" si="3"/>
        <v>0.13952095808383244</v>
      </c>
      <c r="L6" s="41">
        <v>21.61</v>
      </c>
      <c r="M6" s="41">
        <v>19.03</v>
      </c>
      <c r="N6" s="41">
        <v>0.97099999999999997</v>
      </c>
      <c r="O6" s="47">
        <f>(N6/C6)</f>
        <v>0.23341346153846151</v>
      </c>
      <c r="P6" s="41">
        <v>3.3279999999999998</v>
      </c>
      <c r="Q6" s="11">
        <v>0.77</v>
      </c>
      <c r="R6" s="18">
        <f>Q6/D6</f>
        <v>0.14611005692599621</v>
      </c>
      <c r="S6" s="41">
        <v>1.526</v>
      </c>
      <c r="T6" s="41">
        <v>1.43</v>
      </c>
      <c r="U6" s="38">
        <v>1.5389999999999999</v>
      </c>
      <c r="V6" s="16">
        <v>72</v>
      </c>
      <c r="W6" s="16">
        <v>15.2</v>
      </c>
      <c r="X6" s="39">
        <v>40</v>
      </c>
      <c r="Y6" s="39">
        <f>V6*X6</f>
        <v>2880</v>
      </c>
      <c r="Z6" s="46">
        <v>168742</v>
      </c>
      <c r="AA6" s="46">
        <v>9070000</v>
      </c>
      <c r="AB6" s="46">
        <v>8490000</v>
      </c>
      <c r="AC6" s="44">
        <f t="shared" si="2"/>
        <v>17728742</v>
      </c>
      <c r="AD6" s="40">
        <v>3.7</v>
      </c>
    </row>
    <row r="7" spans="1:30" x14ac:dyDescent="0.25">
      <c r="A7" s="1" t="s">
        <v>6</v>
      </c>
      <c r="B7" s="2">
        <v>19</v>
      </c>
      <c r="C7" s="56">
        <f>SUM(C2:C6)</f>
        <v>16.361000000000001</v>
      </c>
      <c r="D7" s="9">
        <f>SUM(D2:D6)</f>
        <v>24.66</v>
      </c>
      <c r="E7" s="11">
        <f>SUM(E2:E6)</f>
        <v>25.261000000000003</v>
      </c>
      <c r="F7" s="9">
        <f>SUM(F2:F6)</f>
        <v>23.423000000000002</v>
      </c>
      <c r="G7" s="3">
        <f>SUM(G2:G6)</f>
        <v>20.819999999999997</v>
      </c>
      <c r="H7" s="57">
        <f>SUM(C7:F7)</f>
        <v>89.705000000000013</v>
      </c>
      <c r="I7" s="31">
        <f>SUM(I2:I6)</f>
        <v>93.3</v>
      </c>
      <c r="J7" s="58">
        <f>(C7-G7)/G7</f>
        <v>-0.21416906820365017</v>
      </c>
      <c r="K7" s="58">
        <f t="shared" si="3"/>
        <v>-3.8531618435155249E-2</v>
      </c>
      <c r="L7" s="41">
        <f>SUM(L2:L6)</f>
        <v>73.921999999999997</v>
      </c>
      <c r="M7" s="11">
        <f>SUM(M2:M6)</f>
        <v>74.39</v>
      </c>
      <c r="N7" s="11">
        <f>SUM(N2:N6)</f>
        <v>5.9210000000000003</v>
      </c>
      <c r="O7" s="58">
        <f>(N7/C7)</f>
        <v>0.3618971945480105</v>
      </c>
      <c r="P7" s="11">
        <f>SUM(P2:P6)</f>
        <v>26.327999999999999</v>
      </c>
      <c r="Q7" s="11">
        <f>SUM(Q2:Q6)</f>
        <v>6.9599999999999991</v>
      </c>
      <c r="R7" s="18">
        <f>Q7/D7</f>
        <v>0.28223844282238442</v>
      </c>
      <c r="S7" s="41">
        <f>SUM(S2:S6)</f>
        <v>8.1780000000000008</v>
      </c>
      <c r="T7" s="11">
        <f>SUM(T2:T6)</f>
        <v>7.7949999999999999</v>
      </c>
      <c r="U7" s="38">
        <f>SUM(U2:U6)</f>
        <v>8.2189999999999994</v>
      </c>
      <c r="V7" s="13">
        <f>SUM(V2:V6)</f>
        <v>339.1</v>
      </c>
      <c r="W7" s="13">
        <f>SUM(W2:W6)</f>
        <v>71.2</v>
      </c>
      <c r="X7" s="17">
        <f>(19+X2+X5+X6)/4</f>
        <v>39.75</v>
      </c>
      <c r="Y7" s="17">
        <f>SUM(Y2:Y6)</f>
        <v>13968</v>
      </c>
      <c r="Z7" s="44">
        <f>SUM(Z2:Z6)</f>
        <v>5298961</v>
      </c>
      <c r="AA7" s="44">
        <f>SUM(AA2:AA6)</f>
        <v>45532353</v>
      </c>
      <c r="AB7" s="44">
        <f>SUM(AB2:AB6)</f>
        <v>39049840</v>
      </c>
      <c r="AC7" s="60">
        <f>SUM(Z7:AB7)</f>
        <v>89881154</v>
      </c>
      <c r="AD7" s="14">
        <f>SUM(AD2:AD6)</f>
        <v>88.600000000000009</v>
      </c>
    </row>
    <row r="8" spans="1:30" x14ac:dyDescent="0.25">
      <c r="A8" s="55" t="s">
        <v>27</v>
      </c>
      <c r="B8" s="55"/>
      <c r="C8" s="26"/>
      <c r="K8" s="18"/>
    </row>
    <row r="9" spans="1:30" x14ac:dyDescent="0.25">
      <c r="A9" s="26"/>
      <c r="B9" s="26"/>
      <c r="C9" s="26"/>
    </row>
    <row r="10" spans="1:30" x14ac:dyDescent="0.25">
      <c r="B10" s="7" t="s">
        <v>15</v>
      </c>
      <c r="C10" s="7"/>
      <c r="D10" s="7"/>
    </row>
    <row r="11" spans="1:30" x14ac:dyDescent="0.25">
      <c r="B11" s="6" t="s">
        <v>52</v>
      </c>
      <c r="C11" s="6"/>
      <c r="D11" s="6"/>
    </row>
    <row r="12" spans="1:30" x14ac:dyDescent="0.25">
      <c r="A12" s="4" t="s">
        <v>7</v>
      </c>
      <c r="B12" s="28" t="s">
        <v>65</v>
      </c>
      <c r="C12" s="28"/>
      <c r="D12" s="28"/>
    </row>
    <row r="13" spans="1:30" x14ac:dyDescent="0.25">
      <c r="A13" s="4"/>
      <c r="B13" s="28" t="s">
        <v>67</v>
      </c>
      <c r="C13" s="28"/>
      <c r="D13" s="28"/>
    </row>
    <row r="14" spans="1:30" x14ac:dyDescent="0.25">
      <c r="A14" s="4" t="s">
        <v>8</v>
      </c>
      <c r="B14" s="5" t="s">
        <v>53</v>
      </c>
      <c r="C14" s="5"/>
      <c r="D14" s="5"/>
    </row>
    <row r="15" spans="1:30" x14ac:dyDescent="0.25">
      <c r="A15" s="4" t="s">
        <v>9</v>
      </c>
      <c r="B15" s="5" t="s">
        <v>58</v>
      </c>
      <c r="C15" s="5"/>
      <c r="D15" s="5"/>
    </row>
    <row r="16" spans="1:30" x14ac:dyDescent="0.25">
      <c r="A16" s="4"/>
      <c r="B16" s="5" t="s">
        <v>62</v>
      </c>
      <c r="C16" s="5"/>
      <c r="D16" s="5"/>
    </row>
    <row r="17" spans="1:4" x14ac:dyDescent="0.25">
      <c r="A17" s="4" t="s">
        <v>34</v>
      </c>
      <c r="B17" s="28" t="s">
        <v>60</v>
      </c>
      <c r="C17" s="28"/>
      <c r="D17" s="28"/>
    </row>
    <row r="18" spans="1:4" x14ac:dyDescent="0.25">
      <c r="A18" s="4"/>
      <c r="B18" s="28" t="s">
        <v>61</v>
      </c>
      <c r="C18" s="28"/>
      <c r="D18" s="28"/>
    </row>
    <row r="19" spans="1:4" x14ac:dyDescent="0.25">
      <c r="A19" s="4" t="s">
        <v>10</v>
      </c>
      <c r="B19" s="28" t="s">
        <v>54</v>
      </c>
      <c r="C19" s="28"/>
      <c r="D19" s="28"/>
    </row>
    <row r="20" spans="1:4" x14ac:dyDescent="0.25">
      <c r="B20" s="28"/>
      <c r="C20" s="28"/>
    </row>
    <row r="21" spans="1:4" x14ac:dyDescent="0.25">
      <c r="A21" s="4"/>
    </row>
    <row r="22" spans="1:4" x14ac:dyDescent="0.25">
      <c r="A22" s="4"/>
      <c r="B22" s="6" t="s">
        <v>11</v>
      </c>
      <c r="C22" s="6"/>
    </row>
    <row r="23" spans="1:4" x14ac:dyDescent="0.25">
      <c r="A23" s="4" t="s">
        <v>7</v>
      </c>
      <c r="B23" s="28" t="s">
        <v>21</v>
      </c>
      <c r="C23" s="28"/>
    </row>
    <row r="24" spans="1:4" x14ac:dyDescent="0.25">
      <c r="A24" s="4" t="s">
        <v>8</v>
      </c>
      <c r="B24" s="28" t="s">
        <v>20</v>
      </c>
      <c r="C24" s="28"/>
    </row>
    <row r="25" spans="1:4" x14ac:dyDescent="0.25">
      <c r="A25" s="4" t="s">
        <v>9</v>
      </c>
      <c r="B25" s="28" t="s">
        <v>19</v>
      </c>
      <c r="C25" s="28"/>
      <c r="D25" s="6"/>
    </row>
    <row r="26" spans="1:4" x14ac:dyDescent="0.25">
      <c r="A26" s="4" t="s">
        <v>34</v>
      </c>
      <c r="B26" s="28" t="s">
        <v>18</v>
      </c>
      <c r="C26" s="28"/>
      <c r="D26" s="28"/>
    </row>
    <row r="27" spans="1:4" x14ac:dyDescent="0.25">
      <c r="A27" s="4" t="s">
        <v>10</v>
      </c>
      <c r="B27" s="28" t="s">
        <v>17</v>
      </c>
      <c r="C27" s="28"/>
      <c r="D27" s="28"/>
    </row>
    <row r="28" spans="1:4" x14ac:dyDescent="0.25">
      <c r="D28" s="28"/>
    </row>
    <row r="29" spans="1:4" x14ac:dyDescent="0.25">
      <c r="B29" s="30" t="s">
        <v>12</v>
      </c>
      <c r="C29" s="30"/>
      <c r="D29" s="28"/>
    </row>
    <row r="30" spans="1:4" x14ac:dyDescent="0.25">
      <c r="B30" s="28" t="s">
        <v>16</v>
      </c>
      <c r="C30" s="28"/>
      <c r="D30" s="28"/>
    </row>
    <row r="32" spans="1:4" x14ac:dyDescent="0.25">
      <c r="B32" s="30" t="s">
        <v>13</v>
      </c>
      <c r="C32" s="30"/>
      <c r="D32" s="30"/>
    </row>
    <row r="33" spans="2:4" x14ac:dyDescent="0.25">
      <c r="B33" s="28" t="s">
        <v>44</v>
      </c>
      <c r="C33" s="28"/>
      <c r="D33" s="28"/>
    </row>
    <row r="35" spans="2:4" x14ac:dyDescent="0.25">
      <c r="B35" s="6" t="s">
        <v>14</v>
      </c>
      <c r="C35" s="6"/>
      <c r="D35" s="6"/>
    </row>
    <row r="36" spans="2:4" x14ac:dyDescent="0.25">
      <c r="B36" s="28" t="s">
        <v>22</v>
      </c>
      <c r="C36" s="28"/>
      <c r="D36" s="28"/>
    </row>
    <row r="38" spans="2:4" x14ac:dyDescent="0.25">
      <c r="B38" s="6" t="s">
        <v>25</v>
      </c>
      <c r="C38" s="6"/>
      <c r="D38" s="6"/>
    </row>
    <row r="39" spans="2:4" x14ac:dyDescent="0.25">
      <c r="B39" s="28" t="s">
        <v>26</v>
      </c>
      <c r="C39" s="28"/>
      <c r="D39" s="28"/>
    </row>
  </sheetData>
  <mergeCells count="1">
    <mergeCell ref="A8:B8"/>
  </mergeCells>
  <hyperlinks>
    <hyperlink ref="B33" r:id="rId1"/>
    <hyperlink ref="B30" r:id="rId2" location="results "/>
    <hyperlink ref="B27" r:id="rId3"/>
    <hyperlink ref="B26" r:id="rId4"/>
    <hyperlink ref="B25" r:id="rId5"/>
    <hyperlink ref="B24" r:id="rId6"/>
    <hyperlink ref="B23" r:id="rId7"/>
    <hyperlink ref="B39" r:id="rId8"/>
    <hyperlink ref="B36" r:id="rId9"/>
    <hyperlink ref="B15" r:id="rId10"/>
    <hyperlink ref="B17" r:id="rId11"/>
    <hyperlink ref="B18" r:id="rId12"/>
    <hyperlink ref="B16" r:id="rId13"/>
    <hyperlink ref="B19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Q3.2014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Peterson</dc:creator>
  <cp:lastModifiedBy>Miranda Peterson</cp:lastModifiedBy>
  <cp:lastPrinted>2014-05-01T15:23:59Z</cp:lastPrinted>
  <dcterms:created xsi:type="dcterms:W3CDTF">2014-04-01T17:44:23Z</dcterms:created>
  <dcterms:modified xsi:type="dcterms:W3CDTF">2015-02-03T19:29:57Z</dcterms:modified>
</cp:coreProperties>
</file>